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nise\Documents\Documents\4 uoh The Physics of Fluid Mechanics unit 587 (2L, 3A)\L2's activity 1 Above-Ground Storage Tank Design Project\"/>
    </mc:Choice>
  </mc:AlternateContent>
  <bookViews>
    <workbookView xWindow="0" yWindow="0" windowWidth="16980" windowHeight="8535"/>
  </bookViews>
  <sheets>
    <sheet name="Answer Key" sheetId="1" r:id="rId1"/>
  </sheets>
  <definedNames>
    <definedName name="d">'Answer Key'!$B$7</definedName>
    <definedName name="g">'Answer Key'!$B$10</definedName>
    <definedName name="h">'Answer Key'!$B$8</definedName>
    <definedName name="pl">'Answer Key'!$B$14</definedName>
    <definedName name="ps">'Answer Key'!$B$13</definedName>
    <definedName name="pw">'Answer Key'!$B$15</definedName>
    <definedName name="S">'Answer Key'!$B$12</definedName>
    <definedName name="t">'Answer Key'!$B$9</definedName>
  </definedNames>
  <calcPr calcId="152511"/>
</workbook>
</file>

<file path=xl/calcChain.xml><?xml version="1.0" encoding="utf-8"?>
<calcChain xmlns="http://schemas.openxmlformats.org/spreadsheetml/2006/main">
  <c r="AC15" i="1" l="1"/>
  <c r="AC14" i="1"/>
  <c r="AC13" i="1"/>
  <c r="AC12" i="1"/>
  <c r="AC11" i="1"/>
  <c r="AC10" i="1"/>
  <c r="AC9" i="1"/>
  <c r="AC8" i="1"/>
  <c r="AC7" i="1"/>
  <c r="W15" i="1"/>
  <c r="W14" i="1"/>
  <c r="W13" i="1"/>
  <c r="W12" i="1"/>
  <c r="W11" i="1"/>
  <c r="W10" i="1"/>
  <c r="W9" i="1"/>
  <c r="W8" i="1"/>
  <c r="W7" i="1"/>
  <c r="Q7" i="1"/>
  <c r="E7" i="1"/>
  <c r="K7" i="1"/>
  <c r="Q15" i="1"/>
  <c r="Q14" i="1"/>
  <c r="Q13" i="1"/>
  <c r="Q12" i="1"/>
  <c r="Q11" i="1"/>
  <c r="Q10" i="1"/>
  <c r="Q9" i="1"/>
  <c r="Q8" i="1"/>
  <c r="K15" i="1"/>
  <c r="K14" i="1"/>
  <c r="K13" i="1"/>
  <c r="K12" i="1"/>
  <c r="K11" i="1"/>
  <c r="K10" i="1"/>
  <c r="K9" i="1"/>
  <c r="K8" i="1"/>
  <c r="V19" i="1" l="1"/>
  <c r="V25" i="1" s="1"/>
  <c r="P19" i="1"/>
  <c r="P25" i="1" s="1"/>
  <c r="S19" i="1"/>
  <c r="Y22" i="1"/>
  <c r="Y19" i="1"/>
  <c r="AB19" i="1"/>
  <c r="AB25" i="1" s="1"/>
  <c r="S22" i="1"/>
  <c r="M19" i="1"/>
  <c r="M22" i="1"/>
  <c r="J19" i="1"/>
  <c r="J25" i="1" s="1"/>
  <c r="G19" i="1"/>
  <c r="G22" i="1"/>
  <c r="E14" i="1"/>
  <c r="E15" i="1"/>
  <c r="E12" i="1"/>
  <c r="E11" i="1"/>
  <c r="E8" i="1"/>
  <c r="E9" i="1"/>
  <c r="E13" i="1"/>
  <c r="E10" i="1"/>
  <c r="S25" i="1" l="1"/>
  <c r="Y25" i="1"/>
  <c r="M25" i="1"/>
  <c r="G25" i="1"/>
  <c r="A19" i="1"/>
  <c r="D19" i="1"/>
  <c r="D25" i="1" s="1"/>
  <c r="A22" i="1"/>
  <c r="A25" i="1" l="1"/>
</calcChain>
</file>

<file path=xl/sharedStrings.xml><?xml version="1.0" encoding="utf-8"?>
<sst xmlns="http://schemas.openxmlformats.org/spreadsheetml/2006/main" count="124" uniqueCount="29">
  <si>
    <r>
      <t>(2</t>
    </r>
    <r>
      <rPr>
        <sz val="11"/>
        <color rgb="FFFF0000"/>
        <rFont val="Symbol"/>
        <family val="1"/>
        <charset val="2"/>
      </rPr>
      <t>p</t>
    </r>
    <r>
      <rPr>
        <sz val="11"/>
        <color rgb="FFFF0000"/>
        <rFont val="Calibri"/>
        <family val="2"/>
        <scheme val="minor"/>
      </rPr>
      <t>r</t>
    </r>
    <r>
      <rPr>
        <vertAlign val="superscript"/>
        <sz val="11"/>
        <color rgb="FFFF0000"/>
        <rFont val="Calibri"/>
        <family val="2"/>
        <scheme val="minor"/>
      </rPr>
      <t>2</t>
    </r>
    <r>
      <rPr>
        <sz val="11"/>
        <color rgb="FFFF0000"/>
        <rFont val="Calibri"/>
        <family val="2"/>
        <scheme val="minor"/>
      </rPr>
      <t xml:space="preserve"> + 2</t>
    </r>
    <r>
      <rPr>
        <sz val="11"/>
        <color rgb="FFFF0000"/>
        <rFont val="Symbol"/>
        <family val="1"/>
        <charset val="2"/>
      </rPr>
      <t>p</t>
    </r>
    <r>
      <rPr>
        <sz val="11"/>
        <color rgb="FFFF0000"/>
        <rFont val="Calibri"/>
        <family val="2"/>
        <scheme val="minor"/>
      </rPr>
      <t>rh)ht</t>
    </r>
    <r>
      <rPr>
        <sz val="11"/>
        <color rgb="FFFF0000"/>
        <rFont val="Symbol"/>
        <family val="1"/>
        <charset val="2"/>
      </rPr>
      <t>r</t>
    </r>
    <r>
      <rPr>
        <vertAlign val="subscript"/>
        <sz val="11"/>
        <color rgb="FFFF0000"/>
        <rFont val="Calibri"/>
        <family val="2"/>
        <scheme val="minor"/>
      </rPr>
      <t>s</t>
    </r>
    <r>
      <rPr>
        <sz val="11"/>
        <color rgb="FFFF0000"/>
        <rFont val="Calibri"/>
        <family val="2"/>
        <scheme val="minor"/>
      </rPr>
      <t xml:space="preserve">g + </t>
    </r>
    <r>
      <rPr>
        <sz val="11"/>
        <color rgb="FFFF0000"/>
        <rFont val="Symbol"/>
        <family val="1"/>
        <charset val="2"/>
      </rPr>
      <t>p</t>
    </r>
    <r>
      <rPr>
        <sz val="11"/>
        <color rgb="FFFF0000"/>
        <rFont val="Calibri"/>
        <family val="2"/>
        <scheme val="minor"/>
      </rPr>
      <t>r</t>
    </r>
    <r>
      <rPr>
        <vertAlign val="superscript"/>
        <sz val="11"/>
        <color rgb="FFFF0000"/>
        <rFont val="Calibri"/>
        <family val="2"/>
        <scheme val="minor"/>
      </rPr>
      <t>2</t>
    </r>
    <r>
      <rPr>
        <sz val="11"/>
        <color rgb="FFFF0000"/>
        <rFont val="Calibri"/>
        <family val="2"/>
        <scheme val="minor"/>
      </rPr>
      <t>L</t>
    </r>
    <r>
      <rPr>
        <sz val="11"/>
        <color rgb="FFFF0000"/>
        <rFont val="Symbol"/>
        <family val="1"/>
        <charset val="2"/>
      </rPr>
      <t>r</t>
    </r>
    <r>
      <rPr>
        <vertAlign val="subscript"/>
        <sz val="11"/>
        <color rgb="FFFF0000"/>
        <rFont val="Calibri"/>
        <family val="2"/>
        <scheme val="minor"/>
      </rPr>
      <t>L</t>
    </r>
    <r>
      <rPr>
        <sz val="11"/>
        <color rgb="FFFF0000"/>
        <rFont val="Calibri"/>
        <family val="2"/>
        <scheme val="minor"/>
      </rPr>
      <t xml:space="preserve">g &gt; </t>
    </r>
    <r>
      <rPr>
        <sz val="11"/>
        <color rgb="FFFF0000"/>
        <rFont val="Symbol"/>
        <family val="1"/>
        <charset val="2"/>
      </rPr>
      <t>p</t>
    </r>
    <r>
      <rPr>
        <sz val="11"/>
        <color rgb="FFFF0000"/>
        <rFont val="Calibri"/>
        <family val="2"/>
        <scheme val="minor"/>
      </rPr>
      <t>r</t>
    </r>
    <r>
      <rPr>
        <vertAlign val="superscript"/>
        <sz val="11"/>
        <color rgb="FFFF0000"/>
        <rFont val="Calibri"/>
        <family val="2"/>
        <scheme val="minor"/>
      </rPr>
      <t>2</t>
    </r>
    <r>
      <rPr>
        <sz val="11"/>
        <color rgb="FFFF0000"/>
        <rFont val="Calibri"/>
        <family val="2"/>
        <scheme val="minor"/>
      </rPr>
      <t>S</t>
    </r>
    <r>
      <rPr>
        <sz val="11"/>
        <color rgb="FFFF0000"/>
        <rFont val="Symbol"/>
        <family val="1"/>
        <charset val="2"/>
      </rPr>
      <t>r</t>
    </r>
    <r>
      <rPr>
        <vertAlign val="subscript"/>
        <sz val="11"/>
        <color rgb="FFFF0000"/>
        <rFont val="Calibri"/>
        <family val="2"/>
        <scheme val="minor"/>
      </rPr>
      <t>w</t>
    </r>
    <r>
      <rPr>
        <sz val="11"/>
        <color rgb="FFFF0000"/>
        <rFont val="Calibri"/>
        <family val="2"/>
        <scheme val="minor"/>
      </rPr>
      <t>g</t>
    </r>
  </si>
  <si>
    <t>d (ft)</t>
  </si>
  <si>
    <t>h (ft)</t>
  </si>
  <si>
    <t>r (ft)</t>
  </si>
  <si>
    <t>L (ft)</t>
  </si>
  <si>
    <t>S (ft)</t>
  </si>
  <si>
    <t>t (in)</t>
  </si>
  <si>
    <t>t (ft)</t>
  </si>
  <si>
    <t>Given:</t>
  </si>
  <si>
    <t>Conversions:</t>
  </si>
  <si>
    <r>
      <t>g (m/s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</si>
  <si>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rPr>
        <sz val="11"/>
        <color theme="1"/>
        <rFont val="Symbol"/>
        <family val="1"/>
        <charset val="2"/>
      </rPr>
      <t>r</t>
    </r>
    <r>
      <rPr>
        <sz val="11"/>
        <color theme="1"/>
        <rFont val="Calibri"/>
        <family val="2"/>
      </rPr>
      <t>s (lb/in</t>
    </r>
    <r>
      <rPr>
        <vertAlign val="super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>)</t>
    </r>
  </si>
  <si>
    <r>
      <t>g (ft/s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</si>
  <si>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rPr>
        <sz val="11"/>
        <color theme="1"/>
        <rFont val="Symbol"/>
        <family val="1"/>
        <charset val="2"/>
      </rPr>
      <t>r</t>
    </r>
    <r>
      <rPr>
        <sz val="11"/>
        <color theme="1"/>
        <rFont val="Calibri"/>
        <family val="2"/>
      </rPr>
      <t>s (lb/ft</t>
    </r>
    <r>
      <rPr>
        <vertAlign val="super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>)</t>
    </r>
  </si>
  <si>
    <r>
      <rPr>
        <sz val="11"/>
        <color theme="1"/>
        <rFont val="Symbol"/>
        <family val="1"/>
        <charset val="2"/>
      </rPr>
      <t>r</t>
    </r>
    <r>
      <rPr>
        <sz val="11"/>
        <color theme="1"/>
        <rFont val="Calibri"/>
        <family val="2"/>
        <scheme val="minor"/>
      </rPr>
      <t>w (kg/m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</si>
  <si>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rPr>
        <sz val="11"/>
        <color theme="1"/>
        <rFont val="Symbol"/>
        <family val="1"/>
        <charset val="2"/>
      </rPr>
      <t>r</t>
    </r>
    <r>
      <rPr>
        <sz val="11"/>
        <color theme="1"/>
        <rFont val="Calibri"/>
        <family val="2"/>
        <scheme val="minor"/>
      </rPr>
      <t>w (lb/ft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</si>
  <si>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rPr>
        <sz val="11"/>
        <color theme="1"/>
        <rFont val="Symbol"/>
        <family val="1"/>
        <charset val="2"/>
      </rPr>
      <t>r</t>
    </r>
    <r>
      <rPr>
        <sz val="11"/>
        <color theme="1"/>
        <rFont val="Calibri"/>
        <family val="2"/>
        <scheme val="minor"/>
      </rPr>
      <t>L (lb/ft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</si>
  <si>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Weight of AST (lb)</t>
  </si>
  <si>
    <t>Weight of liquid (lb)</t>
  </si>
  <si>
    <t>Weight of water (lb)</t>
  </si>
  <si>
    <t>GROUP 1</t>
  </si>
  <si>
    <t>GROUP 2</t>
  </si>
  <si>
    <t>GROUP 3</t>
  </si>
  <si>
    <t>GROUP 4</t>
  </si>
  <si>
    <t>GROUP 5</t>
  </si>
  <si>
    <r>
      <rPr>
        <sz val="11"/>
        <color theme="1"/>
        <rFont val="Symbol"/>
        <family val="1"/>
        <charset val="2"/>
      </rPr>
      <t>r</t>
    </r>
    <r>
      <rPr>
        <sz val="11"/>
        <color theme="1"/>
        <rFont val="Calibri"/>
        <family val="2"/>
        <scheme val="minor"/>
      </rPr>
      <t>L (kg/m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</si>
  <si>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Source: TeachEngineering.org</t>
  </si>
  <si>
    <t>Above-Ground Storage Tank Design Project Activity</t>
  </si>
  <si>
    <t>ANSWER KEY for STORAGE TANK DESIGN PROBLEM (Groups 1-5)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</si>
</sst>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Symbol"/>
      <family val="1"/>
      <charset val="2"/>
    </font>
    <font>
      <vertAlign val="superscript"/>
      <sz val="11"/>
      <color rgb="FFFF0000"/>
      <name val="Calibri"/>
      <family val="2"/>
      <scheme val="minor"/>
    </font>
    <font>
      <vertAlign val="subscript"/>
      <sz val="11"/>
      <color rgb="FFFF0000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9900"/>
      <color rgb="FFFF9933"/>
      <color rgb="FFFF9966"/>
      <color rgb="FF99FF66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tabSelected="1" workbookViewId="0">
      <selection activeCell="A2" sqref="A2"/>
    </sheetView>
  </sheetViews>
  <sheetFormatPr defaultRowHeight="15" x14ac:dyDescent="0.25"/>
  <cols>
    <col min="1" max="1" width="17.28515625" bestFit="1" customWidth="1"/>
    <col min="2" max="2" width="8.140625" customWidth="1"/>
    <col min="3" max="3" width="2.140625" customWidth="1"/>
    <col min="4" max="4" width="14.140625" customWidth="1"/>
    <col min="5" max="5" width="13" customWidth="1"/>
    <col min="7" max="7" width="12.5703125" customWidth="1"/>
    <col min="8" max="8" width="11.28515625" customWidth="1"/>
    <col min="9" max="9" width="2.7109375" customWidth="1"/>
    <col min="10" max="10" width="12.28515625" customWidth="1"/>
    <col min="11" max="11" width="11.42578125" customWidth="1"/>
    <col min="13" max="13" width="13.28515625" customWidth="1"/>
    <col min="14" max="14" width="11.7109375" customWidth="1"/>
    <col min="15" max="15" width="2.5703125" customWidth="1"/>
    <col min="16" max="16" width="11.28515625" customWidth="1"/>
    <col min="17" max="17" width="11.42578125" customWidth="1"/>
    <col min="19" max="19" width="11.7109375" customWidth="1"/>
    <col min="20" max="20" width="11.5703125" customWidth="1"/>
    <col min="21" max="21" width="2.85546875" customWidth="1"/>
    <col min="22" max="22" width="11.140625" customWidth="1"/>
    <col min="23" max="23" width="11" customWidth="1"/>
    <col min="25" max="25" width="10.85546875" customWidth="1"/>
    <col min="26" max="26" width="10.140625" customWidth="1"/>
    <col min="27" max="27" width="4.7109375" customWidth="1"/>
    <col min="28" max="28" width="11.5703125" customWidth="1"/>
    <col min="29" max="29" width="11.85546875" customWidth="1"/>
  </cols>
  <sheetData>
    <row r="1" spans="1:29" ht="18.75" x14ac:dyDescent="0.3">
      <c r="A1" s="5" t="s">
        <v>28</v>
      </c>
    </row>
    <row r="3" spans="1:29" ht="18.75" x14ac:dyDescent="0.35">
      <c r="A3" s="1" t="s">
        <v>0</v>
      </c>
    </row>
    <row r="5" spans="1:29" x14ac:dyDescent="0.25">
      <c r="A5" s="9" t="s">
        <v>20</v>
      </c>
      <c r="B5" s="9"/>
      <c r="C5" s="9"/>
      <c r="D5" s="9"/>
      <c r="E5" s="9"/>
      <c r="G5" s="9" t="s">
        <v>21</v>
      </c>
      <c r="H5" s="9"/>
      <c r="I5" s="9"/>
      <c r="J5" s="9"/>
      <c r="K5" s="9"/>
      <c r="M5" s="9" t="s">
        <v>22</v>
      </c>
      <c r="N5" s="9"/>
      <c r="O5" s="9"/>
      <c r="P5" s="9"/>
      <c r="Q5" s="9"/>
      <c r="S5" s="9" t="s">
        <v>23</v>
      </c>
      <c r="T5" s="9"/>
      <c r="U5" s="9"/>
      <c r="V5" s="9"/>
      <c r="W5" s="9"/>
      <c r="Y5" s="9" t="s">
        <v>24</v>
      </c>
      <c r="Z5" s="9"/>
      <c r="AA5" s="9"/>
      <c r="AB5" s="9"/>
      <c r="AC5" s="9"/>
    </row>
    <row r="6" spans="1:29" x14ac:dyDescent="0.25">
      <c r="A6" s="11" t="s">
        <v>8</v>
      </c>
      <c r="B6" s="11"/>
      <c r="C6" s="6"/>
      <c r="D6" s="10" t="s">
        <v>9</v>
      </c>
      <c r="E6" s="10"/>
      <c r="G6" s="11" t="s">
        <v>8</v>
      </c>
      <c r="H6" s="11"/>
      <c r="I6" s="6"/>
      <c r="J6" s="10" t="s">
        <v>9</v>
      </c>
      <c r="K6" s="10"/>
      <c r="M6" s="11" t="s">
        <v>8</v>
      </c>
      <c r="N6" s="11"/>
      <c r="O6" s="6"/>
      <c r="P6" s="10" t="s">
        <v>9</v>
      </c>
      <c r="Q6" s="10"/>
      <c r="S6" s="11" t="s">
        <v>8</v>
      </c>
      <c r="T6" s="11"/>
      <c r="U6" s="6"/>
      <c r="V6" s="10" t="s">
        <v>9</v>
      </c>
      <c r="W6" s="10"/>
      <c r="Y6" s="11" t="s">
        <v>8</v>
      </c>
      <c r="Z6" s="11"/>
      <c r="AA6" s="6"/>
      <c r="AB6" s="10" t="s">
        <v>9</v>
      </c>
      <c r="AC6" s="10"/>
    </row>
    <row r="7" spans="1:29" x14ac:dyDescent="0.25">
      <c r="A7" s="12" t="s">
        <v>1</v>
      </c>
      <c r="B7" s="3">
        <v>25</v>
      </c>
      <c r="C7" s="7"/>
      <c r="D7" s="12" t="s">
        <v>3</v>
      </c>
      <c r="E7" s="3">
        <f>d/2</f>
        <v>12.5</v>
      </c>
      <c r="G7" s="12" t="s">
        <v>1</v>
      </c>
      <c r="H7" s="3">
        <v>40</v>
      </c>
      <c r="I7" s="7"/>
      <c r="J7" s="12" t="s">
        <v>3</v>
      </c>
      <c r="K7" s="3">
        <f>H7/2</f>
        <v>20</v>
      </c>
      <c r="M7" s="12" t="s">
        <v>1</v>
      </c>
      <c r="N7" s="3">
        <v>65</v>
      </c>
      <c r="O7" s="7"/>
      <c r="P7" s="12" t="s">
        <v>3</v>
      </c>
      <c r="Q7" s="3">
        <f>N7/2</f>
        <v>32.5</v>
      </c>
      <c r="S7" s="12" t="s">
        <v>1</v>
      </c>
      <c r="T7" s="3">
        <v>80</v>
      </c>
      <c r="U7" s="7"/>
      <c r="V7" s="12" t="s">
        <v>3</v>
      </c>
      <c r="W7" s="3">
        <f>T7/2</f>
        <v>40</v>
      </c>
      <c r="Y7" s="12" t="s">
        <v>1</v>
      </c>
      <c r="Z7" s="3">
        <v>95</v>
      </c>
      <c r="AA7" s="7"/>
      <c r="AB7" s="12" t="s">
        <v>3</v>
      </c>
      <c r="AC7" s="3">
        <f>Z7/2</f>
        <v>47.5</v>
      </c>
    </row>
    <row r="8" spans="1:29" x14ac:dyDescent="0.25">
      <c r="A8" s="12" t="s">
        <v>2</v>
      </c>
      <c r="B8" s="3">
        <v>10</v>
      </c>
      <c r="C8" s="7"/>
      <c r="D8" s="12" t="s">
        <v>2</v>
      </c>
      <c r="E8" s="3">
        <f>h</f>
        <v>10</v>
      </c>
      <c r="G8" s="12" t="s">
        <v>2</v>
      </c>
      <c r="H8" s="3">
        <v>15</v>
      </c>
      <c r="I8" s="7"/>
      <c r="J8" s="12" t="s">
        <v>2</v>
      </c>
      <c r="K8" s="3">
        <f>H8</f>
        <v>15</v>
      </c>
      <c r="M8" s="12" t="s">
        <v>2</v>
      </c>
      <c r="N8" s="3">
        <v>20</v>
      </c>
      <c r="O8" s="7"/>
      <c r="P8" s="12" t="s">
        <v>2</v>
      </c>
      <c r="Q8" s="3">
        <f>N8</f>
        <v>20</v>
      </c>
      <c r="S8" s="12" t="s">
        <v>2</v>
      </c>
      <c r="T8" s="3">
        <v>25</v>
      </c>
      <c r="U8" s="7"/>
      <c r="V8" s="12" t="s">
        <v>2</v>
      </c>
      <c r="W8" s="3">
        <f>T8</f>
        <v>25</v>
      </c>
      <c r="Y8" s="12" t="s">
        <v>2</v>
      </c>
      <c r="Z8" s="3">
        <v>30</v>
      </c>
      <c r="AA8" s="7"/>
      <c r="AB8" s="12" t="s">
        <v>2</v>
      </c>
      <c r="AC8" s="3">
        <f>Z8</f>
        <v>30</v>
      </c>
    </row>
    <row r="9" spans="1:29" x14ac:dyDescent="0.25">
      <c r="A9" s="12" t="s">
        <v>6</v>
      </c>
      <c r="B9" s="3">
        <v>0.25</v>
      </c>
      <c r="C9" s="7"/>
      <c r="D9" s="12" t="s">
        <v>7</v>
      </c>
      <c r="E9" s="4">
        <f>t/12</f>
        <v>2.0833333333333332E-2</v>
      </c>
      <c r="G9" s="12" t="s">
        <v>6</v>
      </c>
      <c r="H9" s="3">
        <v>0.5</v>
      </c>
      <c r="I9" s="7"/>
      <c r="J9" s="12" t="s">
        <v>7</v>
      </c>
      <c r="K9" s="4">
        <f>H9/12</f>
        <v>4.1666666666666664E-2</v>
      </c>
      <c r="M9" s="12" t="s">
        <v>6</v>
      </c>
      <c r="N9" s="3">
        <v>0.25</v>
      </c>
      <c r="O9" s="7"/>
      <c r="P9" s="12" t="s">
        <v>7</v>
      </c>
      <c r="Q9" s="4">
        <f>N9/12</f>
        <v>2.0833333333333332E-2</v>
      </c>
      <c r="S9" s="12" t="s">
        <v>6</v>
      </c>
      <c r="T9" s="3">
        <v>0.25</v>
      </c>
      <c r="U9" s="7"/>
      <c r="V9" s="12" t="s">
        <v>7</v>
      </c>
      <c r="W9" s="4">
        <f>T9/12</f>
        <v>2.0833333333333332E-2</v>
      </c>
      <c r="Y9" s="12" t="s">
        <v>6</v>
      </c>
      <c r="Z9" s="3">
        <v>0.5</v>
      </c>
      <c r="AA9" s="7"/>
      <c r="AB9" s="12" t="s">
        <v>7</v>
      </c>
      <c r="AC9" s="4">
        <f>Z9/12</f>
        <v>4.1666666666666664E-2</v>
      </c>
    </row>
    <row r="10" spans="1:29" ht="17.25" x14ac:dyDescent="0.25">
      <c r="A10" s="12" t="s">
        <v>10</v>
      </c>
      <c r="B10" s="3">
        <v>9.8000000000000007</v>
      </c>
      <c r="C10" s="7"/>
      <c r="D10" s="12" t="s">
        <v>12</v>
      </c>
      <c r="E10" s="4">
        <f>g*3.28</f>
        <v>32.143999999999998</v>
      </c>
      <c r="G10" s="12" t="s">
        <v>10</v>
      </c>
      <c r="H10" s="3">
        <v>9.8000000000000007</v>
      </c>
      <c r="I10" s="7"/>
      <c r="J10" s="12" t="s">
        <v>12</v>
      </c>
      <c r="K10" s="4">
        <f>H10*3.28</f>
        <v>32.143999999999998</v>
      </c>
      <c r="M10" s="12" t="s">
        <v>10</v>
      </c>
      <c r="N10" s="3">
        <v>9.8000000000000007</v>
      </c>
      <c r="O10" s="7"/>
      <c r="P10" s="12" t="s">
        <v>12</v>
      </c>
      <c r="Q10" s="4">
        <f>N10*3.28</f>
        <v>32.143999999999998</v>
      </c>
      <c r="S10" s="12" t="s">
        <v>10</v>
      </c>
      <c r="T10" s="3">
        <v>9.8000000000000007</v>
      </c>
      <c r="U10" s="7"/>
      <c r="V10" s="12" t="s">
        <v>12</v>
      </c>
      <c r="W10" s="4">
        <f>T10*3.28</f>
        <v>32.143999999999998</v>
      </c>
      <c r="Y10" s="12" t="s">
        <v>10</v>
      </c>
      <c r="Z10" s="3">
        <v>9.8000000000000007</v>
      </c>
      <c r="AA10" s="7"/>
      <c r="AB10" s="12" t="s">
        <v>12</v>
      </c>
      <c r="AC10" s="4">
        <f>Z10*3.28</f>
        <v>32.143999999999998</v>
      </c>
    </row>
    <row r="11" spans="1:29" x14ac:dyDescent="0.25">
      <c r="A11" s="12" t="s">
        <v>4</v>
      </c>
      <c r="B11" s="3">
        <v>5</v>
      </c>
      <c r="C11" s="7"/>
      <c r="D11" s="12" t="s">
        <v>4</v>
      </c>
      <c r="E11" s="3">
        <f>B11</f>
        <v>5</v>
      </c>
      <c r="G11" s="12" t="s">
        <v>4</v>
      </c>
      <c r="H11" s="3">
        <v>15</v>
      </c>
      <c r="I11" s="7"/>
      <c r="J11" s="12" t="s">
        <v>4</v>
      </c>
      <c r="K11" s="3">
        <f>H11</f>
        <v>15</v>
      </c>
      <c r="M11" s="12" t="s">
        <v>4</v>
      </c>
      <c r="N11" s="3">
        <v>10</v>
      </c>
      <c r="O11" s="7"/>
      <c r="P11" s="12" t="s">
        <v>4</v>
      </c>
      <c r="Q11" s="3">
        <f>N11</f>
        <v>10</v>
      </c>
      <c r="S11" s="12" t="s">
        <v>4</v>
      </c>
      <c r="T11" s="3">
        <v>10</v>
      </c>
      <c r="U11" s="7"/>
      <c r="V11" s="12" t="s">
        <v>4</v>
      </c>
      <c r="W11" s="3">
        <f>T11</f>
        <v>10</v>
      </c>
      <c r="Y11" s="12" t="s">
        <v>4</v>
      </c>
      <c r="Z11" s="3">
        <v>5</v>
      </c>
      <c r="AA11" s="7"/>
      <c r="AB11" s="12" t="s">
        <v>4</v>
      </c>
      <c r="AC11" s="3">
        <f>Z11</f>
        <v>5</v>
      </c>
    </row>
    <row r="12" spans="1:29" x14ac:dyDescent="0.25">
      <c r="A12" s="12" t="s">
        <v>5</v>
      </c>
      <c r="B12" s="3">
        <v>1</v>
      </c>
      <c r="C12" s="7"/>
      <c r="D12" s="12" t="s">
        <v>5</v>
      </c>
      <c r="E12" s="3">
        <f>S</f>
        <v>1</v>
      </c>
      <c r="G12" s="12" t="s">
        <v>5</v>
      </c>
      <c r="H12" s="3">
        <v>2</v>
      </c>
      <c r="I12" s="7"/>
      <c r="J12" s="12" t="s">
        <v>5</v>
      </c>
      <c r="K12" s="3">
        <f>H12</f>
        <v>2</v>
      </c>
      <c r="M12" s="12" t="s">
        <v>5</v>
      </c>
      <c r="N12" s="3">
        <v>7</v>
      </c>
      <c r="O12" s="7"/>
      <c r="P12" s="12" t="s">
        <v>5</v>
      </c>
      <c r="Q12" s="3">
        <f>N12</f>
        <v>7</v>
      </c>
      <c r="S12" s="12" t="s">
        <v>5</v>
      </c>
      <c r="T12" s="3">
        <v>8</v>
      </c>
      <c r="U12" s="7"/>
      <c r="V12" s="12" t="s">
        <v>5</v>
      </c>
      <c r="W12" s="3">
        <f>T12</f>
        <v>8</v>
      </c>
      <c r="Y12" s="12" t="s">
        <v>5</v>
      </c>
      <c r="Z12" s="3">
        <v>8</v>
      </c>
      <c r="AA12" s="7"/>
      <c r="AB12" s="12" t="s">
        <v>5</v>
      </c>
      <c r="AC12" s="3">
        <f>Z12</f>
        <v>8</v>
      </c>
    </row>
    <row r="13" spans="1:29" ht="17.25" x14ac:dyDescent="0.25">
      <c r="A13" s="13" t="s">
        <v>11</v>
      </c>
      <c r="B13" s="3">
        <v>0.28399999999999997</v>
      </c>
      <c r="C13" s="7"/>
      <c r="D13" s="13" t="s">
        <v>13</v>
      </c>
      <c r="E13" s="4">
        <f>ps*(12^3)</f>
        <v>490.75199999999995</v>
      </c>
      <c r="G13" s="13" t="s">
        <v>11</v>
      </c>
      <c r="H13" s="3">
        <v>0.28399999999999997</v>
      </c>
      <c r="I13" s="7"/>
      <c r="J13" s="13" t="s">
        <v>13</v>
      </c>
      <c r="K13" s="4">
        <f>H13*(12^3)</f>
        <v>490.75199999999995</v>
      </c>
      <c r="M13" s="13" t="s">
        <v>11</v>
      </c>
      <c r="N13" s="3">
        <v>0.28399999999999997</v>
      </c>
      <c r="O13" s="7"/>
      <c r="P13" s="13" t="s">
        <v>13</v>
      </c>
      <c r="Q13" s="4">
        <f>N13*(12^3)</f>
        <v>490.75199999999995</v>
      </c>
      <c r="S13" s="13" t="s">
        <v>11</v>
      </c>
      <c r="T13" s="3">
        <v>0.28399999999999997</v>
      </c>
      <c r="U13" s="7"/>
      <c r="V13" s="13" t="s">
        <v>13</v>
      </c>
      <c r="W13" s="4">
        <f>T13*(12^3)</f>
        <v>490.75199999999995</v>
      </c>
      <c r="Y13" s="13" t="s">
        <v>11</v>
      </c>
      <c r="Z13" s="3">
        <v>0.28399999999999997</v>
      </c>
      <c r="AA13" s="7"/>
      <c r="AB13" s="13" t="s">
        <v>13</v>
      </c>
      <c r="AC13" s="4">
        <f>Z13*(12^3)</f>
        <v>490.75199999999995</v>
      </c>
    </row>
    <row r="14" spans="1:29" ht="17.25" x14ac:dyDescent="0.25">
      <c r="A14" s="13" t="s">
        <v>25</v>
      </c>
      <c r="B14" s="3">
        <v>1.1779999999999999</v>
      </c>
      <c r="C14" s="7"/>
      <c r="D14" s="13" t="s">
        <v>16</v>
      </c>
      <c r="E14" s="4">
        <f>pl*2.205*(1/3.2808^3)</f>
        <v>7.3555409122950069E-2</v>
      </c>
      <c r="G14" s="13" t="s">
        <v>25</v>
      </c>
      <c r="H14" s="3">
        <v>1.81</v>
      </c>
      <c r="I14" s="7"/>
      <c r="J14" s="13" t="s">
        <v>16</v>
      </c>
      <c r="K14" s="4">
        <f>H14*2.205*(1/3.2808^3)</f>
        <v>0.11301807344018644</v>
      </c>
      <c r="M14" s="13" t="s">
        <v>25</v>
      </c>
      <c r="N14" s="3">
        <v>640</v>
      </c>
      <c r="O14" s="7"/>
      <c r="P14" s="13" t="s">
        <v>16</v>
      </c>
      <c r="Q14" s="4">
        <f>N14*2.205*(1/3.2808^3)</f>
        <v>39.962191713657084</v>
      </c>
      <c r="S14" s="13" t="s">
        <v>25</v>
      </c>
      <c r="T14" s="3">
        <v>876.5</v>
      </c>
      <c r="U14" s="7"/>
      <c r="V14" s="13" t="s">
        <v>16</v>
      </c>
      <c r="W14" s="4">
        <f>T14*2.205*(1/3.2808^3)</f>
        <v>54.72947037034443</v>
      </c>
      <c r="Y14" s="13" t="s">
        <v>25</v>
      </c>
      <c r="Z14" s="3">
        <v>866.9</v>
      </c>
      <c r="AA14" s="7"/>
      <c r="AB14" s="13" t="s">
        <v>16</v>
      </c>
      <c r="AC14" s="4">
        <f>Z14*2.205*(1/3.2808^3)</f>
        <v>54.130037494639566</v>
      </c>
    </row>
    <row r="15" spans="1:29" ht="17.25" x14ac:dyDescent="0.25">
      <c r="A15" s="13" t="s">
        <v>14</v>
      </c>
      <c r="B15" s="3">
        <v>1000</v>
      </c>
      <c r="C15" s="8"/>
      <c r="D15" s="13" t="s">
        <v>15</v>
      </c>
      <c r="E15" s="4">
        <f>pw*2.205*(1/3.2808^3)</f>
        <v>62.440924552589188</v>
      </c>
      <c r="G15" s="13" t="s">
        <v>14</v>
      </c>
      <c r="H15" s="3">
        <v>1000</v>
      </c>
      <c r="I15" s="8"/>
      <c r="J15" s="13" t="s">
        <v>15</v>
      </c>
      <c r="K15" s="4">
        <f>H15*2.205*(1/3.2808^3)</f>
        <v>62.440924552589188</v>
      </c>
      <c r="M15" s="13" t="s">
        <v>14</v>
      </c>
      <c r="N15" s="3">
        <v>1000</v>
      </c>
      <c r="O15" s="8"/>
      <c r="P15" s="13" t="s">
        <v>15</v>
      </c>
      <c r="Q15" s="4">
        <f>N15*2.205*(1/3.2808^3)</f>
        <v>62.440924552589188</v>
      </c>
      <c r="S15" s="13" t="s">
        <v>14</v>
      </c>
      <c r="T15" s="3">
        <v>1000</v>
      </c>
      <c r="U15" s="8"/>
      <c r="V15" s="13" t="s">
        <v>15</v>
      </c>
      <c r="W15" s="4">
        <f>T15*2.205*(1/3.2808^3)</f>
        <v>62.440924552589188</v>
      </c>
      <c r="Y15" s="13" t="s">
        <v>14</v>
      </c>
      <c r="Z15" s="3">
        <v>1000</v>
      </c>
      <c r="AA15" s="8"/>
      <c r="AB15" s="13" t="s">
        <v>15</v>
      </c>
      <c r="AC15" s="4">
        <f>Z15*2.205*(1/3.2808^3)</f>
        <v>62.440924552589188</v>
      </c>
    </row>
    <row r="18" spans="1:28" x14ac:dyDescent="0.25">
      <c r="A18" t="s">
        <v>17</v>
      </c>
      <c r="D18" t="s">
        <v>19</v>
      </c>
      <c r="G18" t="s">
        <v>17</v>
      </c>
      <c r="J18" t="s">
        <v>19</v>
      </c>
      <c r="M18" t="s">
        <v>17</v>
      </c>
      <c r="P18" t="s">
        <v>19</v>
      </c>
      <c r="S18" t="s">
        <v>17</v>
      </c>
      <c r="V18" t="s">
        <v>19</v>
      </c>
      <c r="Y18" t="s">
        <v>17</v>
      </c>
      <c r="AB18" t="s">
        <v>19</v>
      </c>
    </row>
    <row r="19" spans="1:28" x14ac:dyDescent="0.25">
      <c r="A19" s="2">
        <f>((2*PI()*E7^2)+(2*PI()*E7*E8))*(E9*E13)</f>
        <v>18067.2993507949</v>
      </c>
      <c r="D19" s="2">
        <f>PI()*E7^2*E12*E15</f>
        <v>30650.617165276366</v>
      </c>
      <c r="G19" s="2">
        <f>((2*PI()*K7^2)+(2*PI()*K7*K8))*(K9*K13)</f>
        <v>89935.001212845717</v>
      </c>
      <c r="J19" s="2">
        <f>PI()*K7^2*K12*K15</f>
        <v>156931.159886215</v>
      </c>
      <c r="M19" s="2">
        <f>((2*PI()*Q7^2)+(2*PI()*Q7*Q8))*(Q9*Q13)</f>
        <v>109608.28272815571</v>
      </c>
      <c r="P19" s="2">
        <f>PI()*Q7^2*Q12*Q15</f>
        <v>1450387.2042608778</v>
      </c>
      <c r="S19" s="2">
        <f>((2*PI()*W7^2)+(2*PI()*W7*W8))*(W9*W13)</f>
        <v>167022.14510957061</v>
      </c>
      <c r="V19" s="2">
        <f>PI()*W7^2*W12*W15</f>
        <v>2510898.55817944</v>
      </c>
      <c r="Y19" s="2">
        <f>((2*PI()*AC7^2)+(2*PI()*AC7*AC8))*(AC9*AC13)</f>
        <v>472961.74744969752</v>
      </c>
      <c r="AB19" s="2">
        <f>PI()*AC7^2*AC12*AC15</f>
        <v>3540759.2949327258</v>
      </c>
    </row>
    <row r="21" spans="1:28" x14ac:dyDescent="0.25">
      <c r="A21" t="s">
        <v>18</v>
      </c>
      <c r="G21" t="s">
        <v>18</v>
      </c>
      <c r="M21" t="s">
        <v>18</v>
      </c>
      <c r="S21" t="s">
        <v>18</v>
      </c>
      <c r="Y21" t="s">
        <v>18</v>
      </c>
    </row>
    <row r="22" spans="1:28" x14ac:dyDescent="0.25">
      <c r="A22" s="2">
        <f>PI()*E7^2*E11*E14</f>
        <v>180.53213510347783</v>
      </c>
      <c r="G22" s="2">
        <f>PI()*K7^2*K11*K14</f>
        <v>2130.3404954553685</v>
      </c>
      <c r="M22" s="2">
        <f>PI()*Q7^2*Q11*Q14</f>
        <v>1326068.3010385167</v>
      </c>
      <c r="S22" s="2">
        <f>PI()*W7^2*W11*W14</f>
        <v>2751003.2328053494</v>
      </c>
      <c r="Y22" s="2">
        <f>PI()*AC7^2*AC11*AC14</f>
        <v>1918427.6454857376</v>
      </c>
    </row>
    <row r="25" spans="1:28" x14ac:dyDescent="0.25">
      <c r="A25" s="2">
        <f>A19+A22</f>
        <v>18247.831485898376</v>
      </c>
      <c r="D25" s="2">
        <f>D19</f>
        <v>30650.617165276366</v>
      </c>
      <c r="G25" s="2">
        <f>G19+G22</f>
        <v>92065.341708301086</v>
      </c>
      <c r="J25" s="2">
        <f>J19</f>
        <v>156931.159886215</v>
      </c>
      <c r="M25" s="2">
        <f>M19+M22</f>
        <v>1435676.5837666723</v>
      </c>
      <c r="P25" s="2">
        <f>P19</f>
        <v>1450387.2042608778</v>
      </c>
      <c r="S25" s="2">
        <f>S19+S22</f>
        <v>2918025.37791492</v>
      </c>
      <c r="V25" s="2">
        <f>V19</f>
        <v>2510898.55817944</v>
      </c>
      <c r="Y25" s="2">
        <f>Y19+Y22</f>
        <v>2391389.3929354353</v>
      </c>
      <c r="AB25" s="2">
        <f>AB19</f>
        <v>3540759.2949327258</v>
      </c>
    </row>
    <row r="26" spans="1:28" x14ac:dyDescent="0.25">
      <c r="A26" s="14" t="s">
        <v>27</v>
      </c>
    </row>
    <row r="27" spans="1:28" x14ac:dyDescent="0.25">
      <c r="A27" s="14" t="s">
        <v>26</v>
      </c>
    </row>
  </sheetData>
  <mergeCells count="20">
    <mergeCell ref="Y5:AC5"/>
    <mergeCell ref="Y6:Z6"/>
    <mergeCell ref="AA6:AA15"/>
    <mergeCell ref="AB6:AC6"/>
    <mergeCell ref="M5:Q5"/>
    <mergeCell ref="M6:N6"/>
    <mergeCell ref="O6:O15"/>
    <mergeCell ref="P6:Q6"/>
    <mergeCell ref="S5:W5"/>
    <mergeCell ref="S6:T6"/>
    <mergeCell ref="U6:U15"/>
    <mergeCell ref="V6:W6"/>
    <mergeCell ref="A6:B6"/>
    <mergeCell ref="D6:E6"/>
    <mergeCell ref="A5:E5"/>
    <mergeCell ref="C6:C15"/>
    <mergeCell ref="G5:K5"/>
    <mergeCell ref="G6:H6"/>
    <mergeCell ref="I6:I15"/>
    <mergeCell ref="J6:K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Answer Key</vt:lpstr>
      <vt:lpstr>d</vt:lpstr>
      <vt:lpstr>g</vt:lpstr>
      <vt:lpstr>h</vt:lpstr>
      <vt:lpstr>pl</vt:lpstr>
      <vt:lpstr>ps</vt:lpstr>
      <vt:lpstr>pw</vt:lpstr>
      <vt:lpstr>S</vt:lpstr>
      <vt:lpstr>t</vt:lpstr>
    </vt:vector>
  </TitlesOfParts>
  <Company>Cullen College Engineering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Sappington</dc:creator>
  <cp:lastModifiedBy>Denise</cp:lastModifiedBy>
  <dcterms:created xsi:type="dcterms:W3CDTF">2014-01-15T18:47:56Z</dcterms:created>
  <dcterms:modified xsi:type="dcterms:W3CDTF">2014-06-25T06:15:35Z</dcterms:modified>
</cp:coreProperties>
</file>