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240" yWindow="0" windowWidth="15600" windowHeight="11760" tabRatio="500"/>
  </bookViews>
  <sheets>
    <sheet name="Calcs" sheetId="1" r:id="rId1"/>
    <sheet name="data" sheetId="2" r:id="rId2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9" i="1" l="1"/>
  <c r="B20" i="1"/>
  <c r="B11" i="1"/>
  <c r="B12" i="1"/>
  <c r="B13" i="1"/>
  <c r="B14" i="1"/>
  <c r="B23" i="1"/>
  <c r="B24" i="1"/>
  <c r="B25" i="1"/>
  <c r="B29" i="1"/>
  <c r="F11" i="1"/>
  <c r="F14" i="1"/>
  <c r="F20" i="1"/>
  <c r="F17" i="1"/>
  <c r="F23" i="1"/>
  <c r="F26" i="1"/>
  <c r="F29" i="1"/>
</calcChain>
</file>

<file path=xl/sharedStrings.xml><?xml version="1.0" encoding="utf-8"?>
<sst xmlns="http://schemas.openxmlformats.org/spreadsheetml/2006/main" count="86" uniqueCount="73">
  <si>
    <t>Engine Type</t>
  </si>
  <si>
    <t>Total Impulse (N*s)</t>
  </si>
  <si>
    <t>Thrust Duration (s)</t>
  </si>
  <si>
    <t>Initial Weight (g)</t>
  </si>
  <si>
    <t>Propellant Weight (g)</t>
  </si>
  <si>
    <t>B4-2</t>
  </si>
  <si>
    <t>Rocket</t>
  </si>
  <si>
    <t>Weight (g)</t>
  </si>
  <si>
    <t>Diameter (mm)</t>
  </si>
  <si>
    <t>Star-Trooper</t>
  </si>
  <si>
    <r>
      <t>m</t>
    </r>
    <r>
      <rPr>
        <vertAlign val="subscript"/>
        <sz val="11"/>
        <color theme="1"/>
        <rFont val="Calibri"/>
        <family val="2"/>
        <scheme val="minor"/>
      </rPr>
      <t>r</t>
    </r>
  </si>
  <si>
    <t>(kg)</t>
  </si>
  <si>
    <r>
      <t>m</t>
    </r>
    <r>
      <rPr>
        <vertAlign val="subscript"/>
        <sz val="11"/>
        <color theme="1"/>
        <rFont val="Calibri"/>
        <family val="2"/>
        <scheme val="minor"/>
      </rPr>
      <t>e</t>
    </r>
  </si>
  <si>
    <t>m/s</t>
  </si>
  <si>
    <r>
      <t>m</t>
    </r>
    <r>
      <rPr>
        <vertAlign val="subscript"/>
        <sz val="11"/>
        <color theme="1"/>
        <rFont val="Calibri"/>
        <family val="2"/>
        <scheme val="minor"/>
      </rPr>
      <t>p</t>
    </r>
  </si>
  <si>
    <r>
      <t>h</t>
    </r>
    <r>
      <rPr>
        <vertAlign val="subscript"/>
        <sz val="11"/>
        <color theme="1"/>
        <rFont val="Calibri"/>
        <family val="2"/>
        <scheme val="minor"/>
      </rPr>
      <t>b</t>
    </r>
  </si>
  <si>
    <t>m</t>
  </si>
  <si>
    <t>A</t>
  </si>
  <si>
    <t>q</t>
  </si>
  <si>
    <r>
      <t>C</t>
    </r>
    <r>
      <rPr>
        <vertAlign val="subscript"/>
        <sz val="11"/>
        <color theme="1"/>
        <rFont val="Calibri"/>
        <family val="2"/>
        <scheme val="minor"/>
      </rPr>
      <t>d</t>
    </r>
  </si>
  <si>
    <t>p</t>
  </si>
  <si>
    <r>
      <rPr>
        <sz val="11"/>
        <color theme="1"/>
        <rFont val="Calibri"/>
        <family val="2"/>
      </rPr>
      <t>ρ</t>
    </r>
    <r>
      <rPr>
        <vertAlign val="subscript"/>
        <sz val="11"/>
        <color theme="1"/>
        <rFont val="Calibri"/>
        <family val="2"/>
      </rPr>
      <t>air</t>
    </r>
  </si>
  <si>
    <t>T</t>
  </si>
  <si>
    <t>N</t>
  </si>
  <si>
    <t>I</t>
  </si>
  <si>
    <t>N*s</t>
  </si>
  <si>
    <r>
      <t>q</t>
    </r>
    <r>
      <rPr>
        <vertAlign val="subscript"/>
        <sz val="11"/>
        <color theme="1"/>
        <rFont val="Calibri"/>
        <family val="2"/>
        <scheme val="minor"/>
      </rPr>
      <t>c</t>
    </r>
    <r>
      <rPr>
        <vertAlign val="superscript"/>
        <sz val="11"/>
        <color theme="1"/>
        <rFont val="Calibri"/>
        <family val="2"/>
        <scheme val="minor"/>
      </rPr>
      <t>2</t>
    </r>
  </si>
  <si>
    <t>τ</t>
  </si>
  <si>
    <t>s</t>
  </si>
  <si>
    <r>
      <t>h</t>
    </r>
    <r>
      <rPr>
        <vertAlign val="subscript"/>
        <sz val="11"/>
        <color theme="1"/>
        <rFont val="Calibri"/>
        <family val="2"/>
        <scheme val="minor"/>
      </rPr>
      <t>c</t>
    </r>
  </si>
  <si>
    <t>g</t>
  </si>
  <si>
    <r>
      <t>m</t>
    </r>
    <r>
      <rPr>
        <vertAlign val="subscript"/>
        <sz val="11"/>
        <color theme="1"/>
        <rFont val="Calibri"/>
        <family val="2"/>
        <scheme val="minor"/>
      </rPr>
      <t>b</t>
    </r>
  </si>
  <si>
    <r>
      <t>h</t>
    </r>
    <r>
      <rPr>
        <vertAlign val="subscript"/>
        <sz val="11"/>
        <color theme="1"/>
        <rFont val="Calibri"/>
        <family val="2"/>
        <scheme val="minor"/>
      </rPr>
      <t>T</t>
    </r>
  </si>
  <si>
    <t>meters</t>
  </si>
  <si>
    <r>
      <t>m</t>
    </r>
    <r>
      <rPr>
        <vertAlign val="subscript"/>
        <sz val="11"/>
        <color theme="1"/>
        <rFont val="Calibri"/>
        <family val="2"/>
        <scheme val="minor"/>
      </rPr>
      <t>c</t>
    </r>
  </si>
  <si>
    <t>k</t>
  </si>
  <si>
    <t>1/4A3-3T</t>
  </si>
  <si>
    <t>1/2A3-2T</t>
  </si>
  <si>
    <t>A3-4T</t>
  </si>
  <si>
    <t>A10-3T</t>
  </si>
  <si>
    <t>1/2A6-2</t>
  </si>
  <si>
    <t>A8-3</t>
  </si>
  <si>
    <t>B4-4</t>
  </si>
  <si>
    <t>B6-2</t>
  </si>
  <si>
    <t>B6-4</t>
  </si>
  <si>
    <t xml:space="preserve">Available Rockets </t>
  </si>
  <si>
    <t>Bandito</t>
  </si>
  <si>
    <t>Firestreak</t>
  </si>
  <si>
    <t>Quark</t>
  </si>
  <si>
    <t xml:space="preserve">Swift </t>
  </si>
  <si>
    <t>Hi-Flier</t>
  </si>
  <si>
    <t>Mosquito</t>
  </si>
  <si>
    <t>step 1</t>
  </si>
  <si>
    <r>
      <t>(m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>)</t>
    </r>
  </si>
  <si>
    <t>step 2</t>
  </si>
  <si>
    <t>step 3</t>
  </si>
  <si>
    <t>step 4</t>
  </si>
  <si>
    <t>step 5</t>
  </si>
  <si>
    <t>step 6</t>
  </si>
  <si>
    <r>
      <t>v</t>
    </r>
    <r>
      <rPr>
        <vertAlign val="subscript"/>
        <sz val="12"/>
        <color theme="1"/>
        <rFont val="Calibri"/>
        <scheme val="minor"/>
      </rPr>
      <t>b</t>
    </r>
  </si>
  <si>
    <t>step 7</t>
  </si>
  <si>
    <t>step 8</t>
  </si>
  <si>
    <t>step 9</t>
  </si>
  <si>
    <t>step 10</t>
  </si>
  <si>
    <t>step 11</t>
  </si>
  <si>
    <t>kg</t>
  </si>
  <si>
    <r>
      <t xml:space="preserve">Calculations </t>
    </r>
    <r>
      <rPr>
        <sz val="12"/>
        <color rgb="FF0000FF"/>
        <rFont val="Wingdings"/>
        <family val="2"/>
      </rPr>
      <t></t>
    </r>
  </si>
  <si>
    <r>
      <t>s</t>
    </r>
    <r>
      <rPr>
        <vertAlign val="superscript"/>
        <sz val="12"/>
        <color theme="1"/>
        <rFont val="Calibri"/>
        <scheme val="minor"/>
      </rPr>
      <t>-1</t>
    </r>
  </si>
  <si>
    <t>kg / m</t>
  </si>
  <si>
    <r>
      <t>m / s</t>
    </r>
    <r>
      <rPr>
        <vertAlign val="superscript"/>
        <sz val="11"/>
        <color theme="1"/>
        <rFont val="Calibri"/>
        <family val="2"/>
        <scheme val="minor"/>
      </rPr>
      <t>2</t>
    </r>
  </si>
  <si>
    <t>m / s</t>
  </si>
  <si>
    <r>
      <t>kg / m</t>
    </r>
    <r>
      <rPr>
        <vertAlign val="superscript"/>
        <sz val="11"/>
        <color theme="1"/>
        <rFont val="Calibri"/>
        <family val="2"/>
        <scheme val="minor"/>
      </rPr>
      <t>3</t>
    </r>
  </si>
  <si>
    <r>
      <t xml:space="preserve">Inputs (cut and paste from "data" tab) </t>
    </r>
    <r>
      <rPr>
        <b/>
        <sz val="12"/>
        <color rgb="FFFF0000"/>
        <rFont val="Wingdings"/>
        <family val="2"/>
      </rPr>
      <t>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</si>
</sst>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6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vertAlign val="subscript"/>
      <sz val="11"/>
      <color theme="1"/>
      <name val="Calibri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1"/>
      <color theme="1"/>
      <name val="Calibri"/>
    </font>
    <font>
      <vertAlign val="subscript"/>
      <sz val="12"/>
      <color theme="1"/>
      <name val="Calibri"/>
      <scheme val="minor"/>
    </font>
    <font>
      <b/>
      <sz val="12"/>
      <color rgb="FFFF0000"/>
      <name val="Calibri"/>
      <family val="2"/>
      <scheme val="minor"/>
    </font>
    <font>
      <b/>
      <sz val="12"/>
      <color rgb="FFFF0000"/>
      <name val="Wingdings"/>
      <family val="2"/>
    </font>
    <font>
      <b/>
      <sz val="12"/>
      <color rgb="FF0000FF"/>
      <name val="Calibri"/>
      <family val="2"/>
      <scheme val="minor"/>
    </font>
    <font>
      <sz val="12"/>
      <color rgb="FF0000FF"/>
      <name val="Wingdings"/>
      <family val="2"/>
    </font>
    <font>
      <vertAlign val="superscript"/>
      <sz val="12"/>
      <color theme="1"/>
      <name val="Calibri"/>
      <scheme val="minor"/>
    </font>
    <font>
      <b/>
      <sz val="12"/>
      <color theme="1"/>
      <name val="Wingdings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ck">
        <color auto="1"/>
      </top>
      <bottom/>
      <diagonal/>
    </border>
  </borders>
  <cellStyleXfs count="69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21">
    <xf numFmtId="0" fontId="0" fillId="0" borderId="0" xfId="0"/>
    <xf numFmtId="164" fontId="0" fillId="0" borderId="0" xfId="0" applyNumberFormat="1" applyFill="1"/>
    <xf numFmtId="0" fontId="4" fillId="0" borderId="0" xfId="0" applyFont="1"/>
    <xf numFmtId="164" fontId="0" fillId="0" borderId="0" xfId="0" applyNumberFormat="1"/>
    <xf numFmtId="0" fontId="0" fillId="0" borderId="0" xfId="0" applyFont="1"/>
    <xf numFmtId="0" fontId="0" fillId="0" borderId="0" xfId="0" applyFont="1" applyFill="1"/>
    <xf numFmtId="0" fontId="1" fillId="0" borderId="0" xfId="0" applyFont="1"/>
    <xf numFmtId="0" fontId="8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4" fillId="0" borderId="1" xfId="0" applyFont="1" applyBorder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164" fontId="0" fillId="0" borderId="2" xfId="0" applyNumberFormat="1" applyBorder="1"/>
    <xf numFmtId="0" fontId="0" fillId="0" borderId="4" xfId="0" applyBorder="1"/>
    <xf numFmtId="0" fontId="10" fillId="0" borderId="0" xfId="0" applyFont="1"/>
    <xf numFmtId="0" fontId="12" fillId="0" borderId="4" xfId="0" applyFont="1" applyBorder="1"/>
    <xf numFmtId="0" fontId="15" fillId="0" borderId="0" xfId="0" applyFont="1" applyAlignment="1">
      <alignment horizontal="right"/>
    </xf>
    <xf numFmtId="0" fontId="1" fillId="0" borderId="0" xfId="0" applyFont="1" applyFill="1"/>
  </cellXfs>
  <cellStyles count="6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abSelected="1" zoomScale="125" zoomScaleNormal="125" zoomScalePageLayoutView="125" workbookViewId="0">
      <selection activeCell="I13" sqref="I13"/>
    </sheetView>
  </sheetViews>
  <sheetFormatPr defaultColWidth="8.875" defaultRowHeight="15.75"/>
  <cols>
    <col min="1" max="1" width="11.625" bestFit="1" customWidth="1"/>
    <col min="2" max="2" width="18.5" bestFit="1" customWidth="1"/>
    <col min="3" max="3" width="13.625" bestFit="1" customWidth="1"/>
    <col min="4" max="4" width="14.5" bestFit="1" customWidth="1"/>
    <col min="5" max="5" width="14.125" bestFit="1" customWidth="1"/>
    <col min="6" max="6" width="17.625" bestFit="1" customWidth="1"/>
    <col min="7" max="7" width="16" bestFit="1" customWidth="1"/>
    <col min="8" max="8" width="20.375" bestFit="1" customWidth="1"/>
  </cols>
  <sheetData>
    <row r="1" spans="1:8" s="6" customFormat="1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</row>
    <row r="2" spans="1:8">
      <c r="A2" t="s">
        <v>41</v>
      </c>
      <c r="B2">
        <v>2.5</v>
      </c>
      <c r="C2">
        <v>0.5</v>
      </c>
      <c r="D2">
        <v>16.2</v>
      </c>
      <c r="E2">
        <v>3.12</v>
      </c>
    </row>
    <row r="3" spans="1:8" ht="6.95" customHeight="1"/>
    <row r="4" spans="1:8" s="6" customFormat="1">
      <c r="A4" s="6" t="s">
        <v>6</v>
      </c>
      <c r="B4" s="6" t="s">
        <v>7</v>
      </c>
      <c r="C4" s="6" t="s">
        <v>8</v>
      </c>
      <c r="E4" s="19"/>
      <c r="F4" s="5"/>
      <c r="G4" s="20"/>
    </row>
    <row r="5" spans="1:8">
      <c r="A5" t="s">
        <v>50</v>
      </c>
      <c r="B5">
        <v>23.2</v>
      </c>
      <c r="C5">
        <v>19</v>
      </c>
    </row>
    <row r="6" spans="1:8" ht="5.0999999999999996" customHeight="1"/>
    <row r="7" spans="1:8" ht="16.5" thickBot="1">
      <c r="A7" s="17" t="s">
        <v>72</v>
      </c>
    </row>
    <row r="8" spans="1:8" ht="16.5" thickTop="1">
      <c r="A8" s="18" t="s">
        <v>66</v>
      </c>
      <c r="B8" s="16"/>
      <c r="C8" s="16"/>
      <c r="D8" s="16"/>
      <c r="E8" s="16"/>
      <c r="F8" s="16"/>
      <c r="G8" s="16"/>
      <c r="H8" s="16"/>
    </row>
    <row r="9" spans="1:8" ht="5.0999999999999996" customHeight="1"/>
    <row r="10" spans="1:8" ht="16.5" thickBot="1">
      <c r="A10" s="6" t="s">
        <v>52</v>
      </c>
      <c r="E10" s="6" t="s">
        <v>57</v>
      </c>
    </row>
    <row r="11" spans="1:8" ht="20.25" thickBot="1">
      <c r="A11" t="s">
        <v>10</v>
      </c>
      <c r="B11" s="1">
        <f>B5/1000</f>
        <v>2.3199999999999998E-2</v>
      </c>
      <c r="C11" t="s">
        <v>11</v>
      </c>
      <c r="E11" s="8" t="s">
        <v>20</v>
      </c>
      <c r="F11" s="9">
        <f>2*B20*B29/B14</f>
        <v>1.2967014372614003</v>
      </c>
      <c r="G11" s="10" t="s">
        <v>67</v>
      </c>
    </row>
    <row r="12" spans="1:8" ht="18">
      <c r="A12" t="s">
        <v>12</v>
      </c>
      <c r="B12">
        <f>D2/1000</f>
        <v>1.6199999999999999E-2</v>
      </c>
      <c r="C12" t="s">
        <v>11</v>
      </c>
    </row>
    <row r="13" spans="1:8" ht="18.75" thickBot="1">
      <c r="A13" t="s">
        <v>14</v>
      </c>
      <c r="B13">
        <f>E2/1000</f>
        <v>3.1199999999999999E-3</v>
      </c>
      <c r="C13" t="s">
        <v>11</v>
      </c>
      <c r="E13" s="6" t="s">
        <v>58</v>
      </c>
    </row>
    <row r="14" spans="1:8" ht="19.5" thickBot="1">
      <c r="A14" s="8" t="s">
        <v>31</v>
      </c>
      <c r="B14" s="9">
        <f>B11+B12-B13/2</f>
        <v>3.7839999999999999E-2</v>
      </c>
      <c r="C14" s="10" t="s">
        <v>11</v>
      </c>
      <c r="E14" s="8" t="s">
        <v>59</v>
      </c>
      <c r="F14" s="9">
        <f>B29*((1-EXP(-F11*B24))/(1+EXP(-F11*B24)))</f>
        <v>59.106520653993478</v>
      </c>
      <c r="G14" s="10" t="s">
        <v>13</v>
      </c>
    </row>
    <row r="16" spans="1:8" ht="16.5" thickBot="1">
      <c r="A16" s="6" t="s">
        <v>54</v>
      </c>
      <c r="E16" s="6" t="s">
        <v>60</v>
      </c>
    </row>
    <row r="17" spans="1:11" ht="19.5" thickBot="1">
      <c r="A17" s="2" t="s">
        <v>21</v>
      </c>
      <c r="B17">
        <v>1.2230000000000001</v>
      </c>
      <c r="C17" t="s">
        <v>71</v>
      </c>
      <c r="E17" s="8" t="s">
        <v>15</v>
      </c>
      <c r="F17" s="9">
        <f>B14/(2*B20)*LN(B29^2/(B29^2-F14^2))</f>
        <v>15.030121879543632</v>
      </c>
      <c r="G17" s="10" t="s">
        <v>16</v>
      </c>
    </row>
    <row r="18" spans="1:11" ht="18">
      <c r="A18" t="s">
        <v>19</v>
      </c>
      <c r="B18">
        <v>0.75</v>
      </c>
    </row>
    <row r="19" spans="1:11" ht="18" thickBot="1">
      <c r="A19" s="4" t="s">
        <v>17</v>
      </c>
      <c r="B19" s="4">
        <f>PI()*((C5/1000)/2)^2</f>
        <v>2.835287369864788E-4</v>
      </c>
      <c r="C19" s="4" t="s">
        <v>53</v>
      </c>
      <c r="E19" s="6" t="s">
        <v>61</v>
      </c>
      <c r="K19" s="3"/>
    </row>
    <row r="20" spans="1:11" ht="18.75" thickBot="1">
      <c r="A20" s="8" t="s">
        <v>35</v>
      </c>
      <c r="B20" s="9">
        <f>0.5*B17*B18*B19</f>
        <v>1.3003336700042386E-4</v>
      </c>
      <c r="C20" s="10" t="s">
        <v>68</v>
      </c>
      <c r="E20" s="8" t="s">
        <v>34</v>
      </c>
      <c r="F20" s="15">
        <f>B11+B12-B13</f>
        <v>3.628E-2</v>
      </c>
      <c r="G20" s="10" t="s">
        <v>65</v>
      </c>
    </row>
    <row r="21" spans="1:11">
      <c r="A21" s="4"/>
      <c r="B21" s="4"/>
      <c r="C21" s="4"/>
    </row>
    <row r="22" spans="1:11" ht="16.5" thickBot="1">
      <c r="A22" s="6" t="s">
        <v>55</v>
      </c>
      <c r="B22" s="4"/>
      <c r="C22" s="4"/>
      <c r="E22" s="6" t="s">
        <v>62</v>
      </c>
    </row>
    <row r="23" spans="1:11" ht="19.5" thickBot="1">
      <c r="A23" s="2" t="s">
        <v>24</v>
      </c>
      <c r="B23">
        <f>B2</f>
        <v>2.5</v>
      </c>
      <c r="C23" t="s">
        <v>25</v>
      </c>
      <c r="E23" s="8" t="s">
        <v>26</v>
      </c>
      <c r="F23" s="9">
        <f>-F20*B28/B20</f>
        <v>-2737.0421008850744</v>
      </c>
      <c r="G23" s="10"/>
    </row>
    <row r="24" spans="1:11" ht="16.5" thickBot="1">
      <c r="A24" s="2" t="s">
        <v>27</v>
      </c>
      <c r="B24">
        <f>C2</f>
        <v>0.5</v>
      </c>
      <c r="C24" t="s">
        <v>28</v>
      </c>
    </row>
    <row r="25" spans="1:11" ht="16.5" thickBot="1">
      <c r="A25" s="11" t="s">
        <v>22</v>
      </c>
      <c r="B25" s="9">
        <f>B23/B24</f>
        <v>5</v>
      </c>
      <c r="C25" s="10" t="s">
        <v>23</v>
      </c>
      <c r="E25" s="6" t="s">
        <v>63</v>
      </c>
    </row>
    <row r="26" spans="1:11" ht="18.75" thickBot="1">
      <c r="E26" s="8" t="s">
        <v>29</v>
      </c>
      <c r="F26" s="9">
        <f>F20/(2*B20)*LN((F23-F14^2)/F23)</f>
        <v>114.75467477240046</v>
      </c>
      <c r="G26" s="10" t="s">
        <v>16</v>
      </c>
    </row>
    <row r="27" spans="1:11">
      <c r="A27" s="7" t="s">
        <v>56</v>
      </c>
      <c r="H27" s="4"/>
      <c r="I27" s="5"/>
      <c r="J27" s="4"/>
    </row>
    <row r="28" spans="1:11" ht="18" thickBot="1">
      <c r="A28" s="2" t="s">
        <v>30</v>
      </c>
      <c r="B28">
        <v>9.81</v>
      </c>
      <c r="C28" t="s">
        <v>69</v>
      </c>
      <c r="E28" s="6" t="s">
        <v>64</v>
      </c>
    </row>
    <row r="29" spans="1:11" ht="18.75" thickBot="1">
      <c r="A29" s="8" t="s">
        <v>18</v>
      </c>
      <c r="B29" s="9">
        <f>SQRT((B25-B14*B28)/B20)</f>
        <v>188.67150608278661</v>
      </c>
      <c r="C29" s="10" t="s">
        <v>70</v>
      </c>
      <c r="E29" s="12" t="s">
        <v>32</v>
      </c>
      <c r="F29" s="13">
        <f>F17+F26</f>
        <v>129.78479665194411</v>
      </c>
      <c r="G29" s="14" t="s">
        <v>33</v>
      </c>
    </row>
    <row r="31" spans="1:11">
      <c r="B31" s="3"/>
    </row>
  </sheetData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D19" sqref="D19"/>
    </sheetView>
  </sheetViews>
  <sheetFormatPr defaultColWidth="8.875" defaultRowHeight="15.75"/>
  <cols>
    <col min="1" max="1" width="11.625" bestFit="1" customWidth="1"/>
    <col min="2" max="2" width="18.5" bestFit="1" customWidth="1"/>
    <col min="3" max="3" width="13.625" bestFit="1" customWidth="1"/>
    <col min="4" max="4" width="14.5" bestFit="1" customWidth="1"/>
    <col min="5" max="5" width="14.125" bestFit="1" customWidth="1"/>
    <col min="6" max="6" width="17.625" bestFit="1" customWidth="1"/>
    <col min="7" max="7" width="16" bestFit="1" customWidth="1"/>
    <col min="8" max="8" width="20.375" bestFit="1" customWidth="1"/>
  </cols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 t="s">
        <v>36</v>
      </c>
      <c r="B2">
        <v>0.625</v>
      </c>
      <c r="C2">
        <v>0.25</v>
      </c>
      <c r="D2">
        <v>5.6</v>
      </c>
      <c r="E2">
        <v>0.85</v>
      </c>
    </row>
    <row r="3" spans="1:5">
      <c r="A3" t="s">
        <v>37</v>
      </c>
      <c r="B3">
        <v>1.25</v>
      </c>
      <c r="C3">
        <v>0.3</v>
      </c>
      <c r="D3">
        <v>5.6</v>
      </c>
      <c r="E3">
        <v>1.75</v>
      </c>
    </row>
    <row r="4" spans="1:5">
      <c r="A4" t="s">
        <v>38</v>
      </c>
      <c r="B4">
        <v>2.5</v>
      </c>
      <c r="C4">
        <v>0.6</v>
      </c>
      <c r="D4">
        <v>7.6</v>
      </c>
      <c r="E4">
        <v>3.5</v>
      </c>
    </row>
    <row r="5" spans="1:5">
      <c r="A5" t="s">
        <v>39</v>
      </c>
      <c r="B5">
        <v>2.5</v>
      </c>
      <c r="C5">
        <v>0.8</v>
      </c>
      <c r="D5">
        <v>7.9</v>
      </c>
      <c r="E5">
        <v>3.78</v>
      </c>
    </row>
    <row r="6" spans="1:5">
      <c r="A6" t="s">
        <v>40</v>
      </c>
      <c r="B6">
        <v>1.25</v>
      </c>
      <c r="C6">
        <v>0.3</v>
      </c>
      <c r="D6">
        <v>15</v>
      </c>
      <c r="E6">
        <v>1.56</v>
      </c>
    </row>
    <row r="7" spans="1:5">
      <c r="A7" t="s">
        <v>41</v>
      </c>
      <c r="B7">
        <v>2.5</v>
      </c>
      <c r="C7">
        <v>0.5</v>
      </c>
      <c r="D7">
        <v>16.2</v>
      </c>
      <c r="E7">
        <v>3.12</v>
      </c>
    </row>
    <row r="8" spans="1:5">
      <c r="A8" t="s">
        <v>5</v>
      </c>
      <c r="B8">
        <v>5</v>
      </c>
      <c r="C8">
        <v>1.1000000000000001</v>
      </c>
      <c r="D8">
        <v>19.8</v>
      </c>
      <c r="E8">
        <v>8.33</v>
      </c>
    </row>
    <row r="9" spans="1:5">
      <c r="A9" t="s">
        <v>42</v>
      </c>
      <c r="B9">
        <v>5</v>
      </c>
      <c r="C9">
        <v>1.1000000000000001</v>
      </c>
      <c r="D9">
        <v>21</v>
      </c>
      <c r="E9">
        <v>8.33</v>
      </c>
    </row>
    <row r="10" spans="1:5">
      <c r="A10" t="s">
        <v>43</v>
      </c>
      <c r="B10">
        <v>5</v>
      </c>
      <c r="C10">
        <v>0.8</v>
      </c>
      <c r="D10">
        <v>19.3</v>
      </c>
      <c r="E10">
        <v>6.24</v>
      </c>
    </row>
    <row r="11" spans="1:5">
      <c r="A11" t="s">
        <v>44</v>
      </c>
      <c r="B11">
        <v>5</v>
      </c>
      <c r="C11">
        <v>0.8</v>
      </c>
      <c r="D11">
        <v>20.100000000000001</v>
      </c>
      <c r="E11">
        <v>6.24</v>
      </c>
    </row>
    <row r="13" spans="1:5">
      <c r="A13" t="s">
        <v>45</v>
      </c>
      <c r="B13" t="s">
        <v>7</v>
      </c>
      <c r="C13" t="s">
        <v>8</v>
      </c>
    </row>
    <row r="14" spans="1:5">
      <c r="A14" t="s">
        <v>46</v>
      </c>
      <c r="B14">
        <v>17</v>
      </c>
      <c r="C14">
        <v>19</v>
      </c>
    </row>
    <row r="15" spans="1:5">
      <c r="A15" t="s">
        <v>47</v>
      </c>
      <c r="B15">
        <v>31.2</v>
      </c>
      <c r="C15">
        <v>22</v>
      </c>
    </row>
    <row r="16" spans="1:5">
      <c r="A16" t="s">
        <v>48</v>
      </c>
      <c r="B16">
        <v>3</v>
      </c>
      <c r="C16">
        <v>14</v>
      </c>
    </row>
    <row r="17" spans="1:3">
      <c r="A17" t="s">
        <v>49</v>
      </c>
      <c r="B17">
        <v>2.5</v>
      </c>
      <c r="C17">
        <v>14</v>
      </c>
    </row>
    <row r="18" spans="1:3">
      <c r="A18" t="s">
        <v>50</v>
      </c>
      <c r="B18">
        <v>23.2</v>
      </c>
      <c r="C18">
        <v>19</v>
      </c>
    </row>
    <row r="19" spans="1:3">
      <c r="A19" t="s">
        <v>9</v>
      </c>
      <c r="B19">
        <v>8.5</v>
      </c>
      <c r="C19">
        <v>14</v>
      </c>
    </row>
    <row r="20" spans="1:3">
      <c r="A20" t="s">
        <v>51</v>
      </c>
      <c r="B20">
        <v>3.1</v>
      </c>
      <c r="C20">
        <v>14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Calcs</vt:lpstr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Veach</dc:creator>
  <cp:lastModifiedBy>SAMSON, CARLEIGH CLAYTON</cp:lastModifiedBy>
  <cp:lastPrinted>2013-03-19T20:30:42Z</cp:lastPrinted>
  <dcterms:created xsi:type="dcterms:W3CDTF">2012-10-31T16:50:19Z</dcterms:created>
  <dcterms:modified xsi:type="dcterms:W3CDTF">2013-08-01T19:03:00Z</dcterms:modified>
</cp:coreProperties>
</file>